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500_SEGUIMIENTO_INVERSIONES\2018\PRESUPUESTO\"/>
    </mc:Choice>
  </mc:AlternateContent>
  <bookViews>
    <workbookView xWindow="0" yWindow="0" windowWidth="28800" windowHeight="12300"/>
  </bookViews>
  <sheets>
    <sheet name="PROY INVERSION" sheetId="8" r:id="rId1"/>
  </sheets>
  <definedNames>
    <definedName name="_RC">#REF!</definedName>
    <definedName name="_xlnm.Print_Titles" localSheetId="0">'PROY INVERSION'!$4:$4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8" l="1"/>
  <c r="G9" i="8"/>
  <c r="G37" i="8"/>
  <c r="G45" i="8" l="1"/>
  <c r="G31" i="8"/>
  <c r="G22" i="8"/>
  <c r="G20" i="8"/>
  <c r="D16" i="8"/>
  <c r="G16" i="8"/>
  <c r="G28" i="8" l="1"/>
  <c r="G5" i="8"/>
  <c r="D44" i="8"/>
  <c r="G44" i="8"/>
  <c r="J14" i="8"/>
  <c r="G14" i="8"/>
  <c r="D15" i="8"/>
  <c r="D39" i="8"/>
  <c r="G39" i="8"/>
  <c r="D13" i="8"/>
  <c r="G13" i="8"/>
  <c r="G35" i="8" l="1"/>
  <c r="D35" i="8" s="1"/>
  <c r="D37" i="8" l="1"/>
  <c r="D45" i="8" l="1"/>
  <c r="D31" i="8"/>
  <c r="D22" i="8"/>
  <c r="D20" i="8"/>
  <c r="I53" i="8"/>
  <c r="K53" i="8"/>
  <c r="G53" i="8" l="1"/>
  <c r="J10" i="8"/>
  <c r="J53" i="8" l="1"/>
  <c r="H53" i="8"/>
</calcChain>
</file>

<file path=xl/sharedStrings.xml><?xml version="1.0" encoding="utf-8"?>
<sst xmlns="http://schemas.openxmlformats.org/spreadsheetml/2006/main" count="291" uniqueCount="129">
  <si>
    <t>ADQUISICIÓN DE TERRENOS</t>
  </si>
  <si>
    <t>MEDI E3701 FDCAN L21111</t>
  </si>
  <si>
    <t>REPOSICIÓN DE MEMBRANAS EN LA EDAS DE ARIPE</t>
  </si>
  <si>
    <t>Pliegos en redacción</t>
  </si>
  <si>
    <t>Pliegos sin redactar</t>
  </si>
  <si>
    <t>EJECUCIÓN DEPÓSITO DE ADUCCIÓN Y PRODUCTO EDAS CRUZ DE TARIFES. FASE 1</t>
  </si>
  <si>
    <t>ABASTECIMIENTO URBANO DE AGUA DE MAR DESALADA EN BUENAVISTA DEL NORTE: INSTALACIÓN DE IMPULSIÓN AL DEPÓSITO LA CUESTA II.</t>
  </si>
  <si>
    <t>ESTACIÓN DEPURADORA DE AGUAS RESIDUALES INDUSTRIALES (EDARI) DEL POLÍGONO INDUSTRIAL DEL VALLE DE GÜÍMAR</t>
  </si>
  <si>
    <t>MEDI E3703 FDCAN L21113</t>
  </si>
  <si>
    <t>MEDI E3702 FDCAN L21112</t>
  </si>
  <si>
    <t>REHABILITACIÓN ESTRUCTURAL DEL DEPÓSITO DE AGUA PRETRATADA DE LA EDAR DEL SISTEMA COMARCAL DE SANEAMIENTO DE ADEJE-ARONA</t>
  </si>
  <si>
    <t>REMODELACIÓN Y MEJORA EN EL EMISARIO SUBMARINO DE ADEJE-ARONA (TT.MM. ADEJE Y ARONA). ACTUALIZACIÓN 2016</t>
  </si>
  <si>
    <t>MEDI E3705 FDCAN L21115</t>
  </si>
  <si>
    <t>MEJORA DE LA FUNCIONALIDAD HIDRÁULICA DEL ENCAUZAMIENTO DEL BARRANCO DE VALLE MOLINA EN EL ÁMBITO DE LA EDAR DEL NE. ACTUALIZACIÓN 2016</t>
  </si>
  <si>
    <t>REDACCIÓN DE PROYECTO EDARI LA CAMPANA</t>
  </si>
  <si>
    <t>REDACCION DE PROYECTO: SISTEMA DE SANEAMIENTO Y DEPURACIÓN DE ISLA BAJA (FASE II)</t>
  </si>
  <si>
    <t>Obra en licitación</t>
  </si>
  <si>
    <t>SISTEMA DE SANEAMIENTO Y DEPURACIÓN DE ISLA BAJA (FASE I). REMODELACIÓN DE LA ETAR DE GARACHICO, BOMBEO COSTERO Y REMODELACIÓN DE LA ETAR DE LOS SILOS</t>
  </si>
  <si>
    <t>NUEVO DEPOSITO LA MATANZA</t>
  </si>
  <si>
    <t>SUSTITUCIÓN DEL CANAL DE NORTE POR TUBERÍA ESTANCA</t>
  </si>
  <si>
    <t>ADUCCIÓN PARA ABASTECIMIENTO URBANO EN LOS TT.MM. DE LA MATANZA DE ACENTEJO Y LA VICTORIA DE ACENTEJO. CONDUCCIONES DE TRANSPORTE.</t>
  </si>
  <si>
    <t>SISTEMA DE ALERTA TEMPRANA</t>
  </si>
  <si>
    <t>MEDI E3704  FDCAN L21114</t>
  </si>
  <si>
    <t>ASISTENCIAS TÉCNICAS A MUNICIPIOS CON GESTIÓN DIRECTA</t>
  </si>
  <si>
    <t>ACTUACIONES EN TELECONTROL EN CANALES Y DEPÓSITOS MUNICIPALES</t>
  </si>
  <si>
    <t>NUEVA CENTRALITA DE VOZ Y DATOS</t>
  </si>
  <si>
    <t>REFORMAS EN NUEVAS OFICINAS  DEL CIATF</t>
  </si>
  <si>
    <t xml:space="preserve">SOFTWARE Y APLICACIONES PARA LA IMPLEMENTACIÓN DE LA ADMINISTRACION ELECTRONICA </t>
  </si>
  <si>
    <t>ESTADO DEL
PROYECTO</t>
  </si>
  <si>
    <t>SIN PROGRAMAR</t>
  </si>
  <si>
    <t>COSTE TOTAL</t>
  </si>
  <si>
    <t xml:space="preserve">DENOMINACION    </t>
  </si>
  <si>
    <t>FINANCIACION</t>
  </si>
  <si>
    <t>MEDI E3701  FDCAN L21111</t>
  </si>
  <si>
    <t>ACTUACIONES PARA LA CORRECCIÓN DEL FLÚOR EN EL T. M. DE EL SAUZAL:
FASE A: 2ª FASE DEL DEPÓSITO DE SAN SIMÓN Y BOMBEO AL DEPÓSITO DE CRUZ DE LEANDRO.
FASE B: BOMBEO DESDE EL DEPÓSITO DE CRUZ DE LEANDRO AL DEPÓSITO DE LA MONTAÑETA Y EB LOMO PIEDRAS”.</t>
  </si>
  <si>
    <t>HABILITACIÓN ELÉCTRICA Y ESTACIÓN TRANSFORMADORA DEL BOMBEO MONTAÑA DEL AIRE - LA ESPERANZA</t>
  </si>
  <si>
    <t>Proyecto en redacción</t>
  </si>
  <si>
    <t>Contrato en curso</t>
  </si>
  <si>
    <t>Obra en ejecución</t>
  </si>
  <si>
    <t>Proyecto redactado</t>
  </si>
  <si>
    <t>Pliegos redactados</t>
  </si>
  <si>
    <t>OBRAS DE MEJORA TÉCNICA PARA LAS FUNCIONES DE EXPLOTACIÓN Y OPERACIÓN DEL SISTEMA COMARCAL DE INFRAESTRUCTURA HIDRÁULICA DE DESALACIÓN DE AGUA DE MAR</t>
  </si>
  <si>
    <t>ESTACIÓN DEPURADORA DE LOS ROQUES DE FASNIA Y OBRAS COMPLEMENTARIAS A LOS REQUERIMIENTOS SECTORIALES Y TERRITORIALES. 1ª FASE (T. M. FASNIA)</t>
  </si>
  <si>
    <t>Obra en Licitación</t>
  </si>
  <si>
    <t>TELEMANDO Y TELECONTROL INTEGRADO EBARS PERTENCIENTES AL SISTEMA COMARCAL DE SANEAMIENTO Y DEPURACIÓN DE ADEJE-ARONA</t>
  </si>
  <si>
    <t>ADQUISICIÓN DE TERRENOS INSTALACIÓN SECADO SOLAR</t>
  </si>
  <si>
    <t>MEJORA DE LA IMPULSIÓN DE JUAN FERNÁNDEZ Y DEL TRAMO FINAL DEL COLECTOR GENERAL DE VALLE GUERRA</t>
  </si>
  <si>
    <t>HABILITACIÓN DEL BOMBEO DE LA EBAR DE ESPINAL BAJO PERTENECIENTE AL SISTEMA COMARCAL DE SANEAMIENTO Y DEPURACIÓN DEL NORESTE DE TENERIFE</t>
  </si>
  <si>
    <t>COLECTOR COMARCAL DEL NORESTE - TEJINA. TRAMO CALLE LOS POBRES</t>
  </si>
  <si>
    <t>ESTACIÓN DEPURADORA DE AGUAS RESIDUALES VALLE DE GÜÍMAR</t>
  </si>
  <si>
    <t>ADQUISICIÓN DE TERRENOS PARA SECADO SOLAR EDARU GÜIMAR</t>
  </si>
  <si>
    <t>Contrato en Curso</t>
  </si>
  <si>
    <t>Pliegos por redactar</t>
  </si>
  <si>
    <t>REUBICACIÓN DE LA EBAR DE TABAIBA (T.M.EL ROSARIO)</t>
  </si>
  <si>
    <t>LABORES DE APOYO PARCIAL PARA LA ACTUALIZACION DEL CATALOGO DE INFRAESTRUCTURAS DE SANEAEMIENTO DE TENERIFE EN ALTA Y BAJA MEDIANTE LA INCORPORACIÓN DE LA PLANIFICACION AL SANEAMINTO MUNICIPAL</t>
  </si>
  <si>
    <t>Pliegos en Redacción</t>
  </si>
  <si>
    <t>En Licitación</t>
  </si>
  <si>
    <t>EQUIPOS PERSONALES PARA SITUACIONES DE EMERGENCIA</t>
  </si>
  <si>
    <t>MEJORA DE DRENAJE URBANO DEL ENTORNO DEL CASTILLO DE SAN ANDRÉS</t>
  </si>
  <si>
    <t>ACTUACIONES DE ADECUACIÓN PARA LA MEJORA DEL DRENAJE DE DIFERENTES CAUCES DE DOMINIO PÚBLICO HIDRAÚLICO EN LOS TT. MM. DE TEGUESTE, TACORONTE Y EL SAUZAL</t>
  </si>
  <si>
    <t>ACTUACIONES DE ADECUACIÓN PARA LA MEJORA DEL DRENAJE DE DIFERENTES CAUCES DE DOMINIO PÚBLICO HIDRAÚLICO EN LOS TT. MM. DE LA MATANZA, LA VICTORIA Y SANTA ÚRSULA</t>
  </si>
  <si>
    <t>ACTUACIONES DE ADECUACIÓN Y MEJORA DEL ENCAUZAMIENTO DEL BCO. DE CHIMBESQUE EN EL ENTORNO DE LA CALLE DE TAFETANA</t>
  </si>
  <si>
    <t>PROY. DE INVERSIÓN</t>
  </si>
  <si>
    <t>PI-0002</t>
  </si>
  <si>
    <t>PI-0003</t>
  </si>
  <si>
    <t>PI-0004</t>
  </si>
  <si>
    <t>PI-0009</t>
  </si>
  <si>
    <t>PI-0010</t>
  </si>
  <si>
    <t>PI-0011</t>
  </si>
  <si>
    <t>PI-0012</t>
  </si>
  <si>
    <t>PI-0014</t>
  </si>
  <si>
    <t>PI-0045</t>
  </si>
  <si>
    <t>PI-0047</t>
  </si>
  <si>
    <t>PI-0048</t>
  </si>
  <si>
    <t>PI-0049</t>
  </si>
  <si>
    <t>PI-0050</t>
  </si>
  <si>
    <t>PI-0015</t>
  </si>
  <si>
    <t>PI-0016</t>
  </si>
  <si>
    <t>PI-0017</t>
  </si>
  <si>
    <t>PI-0034</t>
  </si>
  <si>
    <t>PI-0035</t>
  </si>
  <si>
    <t>PI-0036</t>
  </si>
  <si>
    <t>PI-0037</t>
  </si>
  <si>
    <t>PI-0041</t>
  </si>
  <si>
    <t>PI-0042</t>
  </si>
  <si>
    <t>PI-0043</t>
  </si>
  <si>
    <t>PI-0046</t>
  </si>
  <si>
    <t>PI-0018</t>
  </si>
  <si>
    <t>PI-0019</t>
  </si>
  <si>
    <t>PI-0020</t>
  </si>
  <si>
    <t>PI-0006</t>
  </si>
  <si>
    <t>PI-0007</t>
  </si>
  <si>
    <t>PI-0008</t>
  </si>
  <si>
    <t>PI-0005</t>
  </si>
  <si>
    <t>PI-0025</t>
  </si>
  <si>
    <t>CANALIZACIÓN DEL BARRANCO DEL HIERRO: TRAMO GLORIETA DE OFRA A CALLE PEDRO SUÁREZ. ACTUALIZACIÓN JULIO 2016. FASE B</t>
  </si>
  <si>
    <t>PI-0027</t>
  </si>
  <si>
    <t>PI-0028</t>
  </si>
  <si>
    <t>PI-0029</t>
  </si>
  <si>
    <t>PI-0030</t>
  </si>
  <si>
    <t>PI-0031</t>
  </si>
  <si>
    <t>PI-0033</t>
  </si>
  <si>
    <t>PI-0024</t>
  </si>
  <si>
    <t>OBRA: SISTEMA COMARCAL DE LA OROTAVA. COLECTOR DE DERIVACIÓN DE CAUDALES AL INTERCEPTOR POR EL MARGEN DERECHO DEL BARRANCO DE MARTIÁNEZ</t>
  </si>
  <si>
    <t>PI-0001</t>
  </si>
  <si>
    <t>AÑO INICIO</t>
  </si>
  <si>
    <t>AÑO FIN</t>
  </si>
  <si>
    <t>PREVISIBLE VINCULACIÓN CRÉDITOS ASIGNADOS</t>
  </si>
  <si>
    <t>ORGANO ENCARGADO DE SU GESTIÓN</t>
  </si>
  <si>
    <t>CIATF</t>
  </si>
  <si>
    <t>CAPÍTULO 6</t>
  </si>
  <si>
    <t>PROGRAMA PRESUPUESTARIO</t>
  </si>
  <si>
    <t>ANEXO DE INVERSIONES ORDENADO POR PROYECTOS DE INVERSIÓN (según R.D. 500/1990)</t>
  </si>
  <si>
    <t>TOTAL</t>
  </si>
  <si>
    <t>PI-0013</t>
  </si>
  <si>
    <t>REDACCIÓN DE PROYECTO EDAR LA GUANCHA-SAN JUAN DE LA RAMBLA</t>
  </si>
  <si>
    <t>PI-0021</t>
  </si>
  <si>
    <t>PI-0022</t>
  </si>
  <si>
    <t>PI-0023</t>
  </si>
  <si>
    <t>LABORES DE APOYO TECNICO AL DIRECTOR DE DIVERSAS OBRAS DEL CIATF PARA CONTROL DE EJECUCIÓN PARCIAL…</t>
  </si>
  <si>
    <t>COORDINACIÓN DE SEGURIDAD Y SALUD EN DIVERSAS OBRAS</t>
  </si>
  <si>
    <t>COORDINACION DE SEGURIDAD Y SALUD DE LOS TRABAJOS DE EJECUCIÓN DE CANALIZACIÓN DEL BARRANCO DEL HIERRO</t>
  </si>
  <si>
    <t>PI-0026</t>
  </si>
  <si>
    <t>DIRECCIÓN DE DIVERSAS OBRAS DEL CIATF</t>
  </si>
  <si>
    <t>PI-0032</t>
  </si>
  <si>
    <t>REDACCIÓN DEL ESTUDIO DE ALTERNATIVAS Y PROYECTO PARA CORRECIÓN DE RIESGO HIDRAULICO EN EL BARRANCO DE SAN FELIPE</t>
  </si>
  <si>
    <t>PI-0038</t>
  </si>
  <si>
    <t>APOYO TÉCNICO PARA LA REALIZACIÓN DEL PROYECTO DE ACTUACIONES PARA LA INCORPORACIÓN DE AGUAS RESIDUALES DEL LITORAL DE CANDELARIA</t>
  </si>
  <si>
    <t>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</si>
</sst>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Helv"/>
    </font>
    <font>
      <sz val="12"/>
      <name val="Arial"/>
      <family val="2"/>
    </font>
    <font>
      <b/>
      <sz val="12"/>
      <name val="Arial"/>
      <family val="2"/>
    </font>
    <font>
      <b/>
      <sz val="11"/>
      <color rgb="FFFA7D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/>
    <xf numFmtId="0" fontId="7" fillId="2" borderId="2" applyNumberFormat="0" applyAlignment="0" applyProtection="0"/>
    <xf numFmtId="0" fontId="1" fillId="0" borderId="0"/>
  </cellStyleXfs>
  <cellXfs count="4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9" fillId="0" borderId="1" xfId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justify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wrapText="1"/>
    </xf>
    <xf numFmtId="4" fontId="1" fillId="0" borderId="1" xfId="1" applyNumberFormat="1" applyFont="1" applyFill="1" applyBorder="1" applyAlignment="1" applyProtection="1">
      <alignment horizontal="right" vertical="center" wrapText="1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9" fillId="2" borderId="1" xfId="2" applyFont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164" fontId="10" fillId="3" borderId="1" xfId="1" applyFont="1" applyFill="1" applyBorder="1" applyAlignment="1" applyProtection="1">
      <alignment horizontal="center" vertical="center" wrapText="1"/>
    </xf>
    <xf numFmtId="164" fontId="11" fillId="3" borderId="1" xfId="1" applyFont="1" applyFill="1" applyBorder="1" applyAlignment="1" applyProtection="1">
      <alignment horizontal="center" vertical="center" wrapText="1"/>
    </xf>
    <xf numFmtId="164" fontId="2" fillId="3" borderId="1" xfId="1" applyFont="1" applyFill="1" applyBorder="1" applyAlignment="1" applyProtection="1">
      <alignment horizontal="center" vertical="center" wrapText="1"/>
    </xf>
    <xf numFmtId="3" fontId="2" fillId="3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</cellXfs>
  <cellStyles count="4">
    <cellStyle name="Cálculo" xfId="2" builtinId="22"/>
    <cellStyle name="Normal" xfId="0" builtinId="0"/>
    <cellStyle name="Normal 2" xfId="3"/>
    <cellStyle name="Normal_Anexo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9"/>
  <sheetViews>
    <sheetView tabSelected="1" view="pageBreakPreview" zoomScaleNormal="100" zoomScaleSheetLayoutView="100" workbookViewId="0">
      <selection activeCell="G9" sqref="G9"/>
    </sheetView>
  </sheetViews>
  <sheetFormatPr baseColWidth="10" defaultColWidth="20.5703125" defaultRowHeight="12.75" x14ac:dyDescent="0.2"/>
  <cols>
    <col min="1" max="1" width="9.28515625" style="18" customWidth="1"/>
    <col min="2" max="2" width="13.85546875" style="18" customWidth="1"/>
    <col min="3" max="3" width="66.7109375" style="18" customWidth="1"/>
    <col min="4" max="4" width="14.42578125" style="18" bestFit="1" customWidth="1"/>
    <col min="5" max="6" width="14" style="18" customWidth="1"/>
    <col min="7" max="7" width="12.85546875" style="18" bestFit="1" customWidth="1"/>
    <col min="8" max="8" width="13.7109375" style="18" bestFit="1" customWidth="1"/>
    <col min="9" max="10" width="11.85546875" style="18" customWidth="1"/>
    <col min="11" max="11" width="17" style="18" hidden="1" customWidth="1"/>
    <col min="12" max="12" width="19.42578125" style="18" bestFit="1" customWidth="1"/>
    <col min="13" max="13" width="19.7109375" style="18" bestFit="1" customWidth="1"/>
    <col min="14" max="15" width="20.7109375" style="18" bestFit="1" customWidth="1"/>
    <col min="16" max="16384" width="20.5703125" style="18"/>
  </cols>
  <sheetData>
    <row r="2" spans="1:17" ht="15.75" x14ac:dyDescent="0.25">
      <c r="A2" s="37" t="s">
        <v>112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</row>
    <row r="4" spans="1:17" ht="51" x14ac:dyDescent="0.2">
      <c r="A4" s="31" t="s">
        <v>62</v>
      </c>
      <c r="B4" s="32" t="s">
        <v>111</v>
      </c>
      <c r="C4" s="33" t="s">
        <v>31</v>
      </c>
      <c r="D4" s="33" t="s">
        <v>30</v>
      </c>
      <c r="E4" s="33">
        <v>2016</v>
      </c>
      <c r="F4" s="33">
        <v>2017</v>
      </c>
      <c r="G4" s="33">
        <v>2018</v>
      </c>
      <c r="H4" s="33">
        <v>2019</v>
      </c>
      <c r="I4" s="33">
        <v>2020</v>
      </c>
      <c r="J4" s="33">
        <v>2021</v>
      </c>
      <c r="K4" s="34" t="s">
        <v>29</v>
      </c>
      <c r="L4" s="33" t="s">
        <v>32</v>
      </c>
      <c r="M4" s="33" t="s">
        <v>28</v>
      </c>
      <c r="N4" s="34" t="s">
        <v>105</v>
      </c>
      <c r="O4" s="34" t="s">
        <v>106</v>
      </c>
      <c r="P4" s="34" t="s">
        <v>107</v>
      </c>
      <c r="Q4" s="34" t="s">
        <v>108</v>
      </c>
    </row>
    <row r="5" spans="1:17" ht="24" x14ac:dyDescent="0.2">
      <c r="A5" s="28" t="s">
        <v>104</v>
      </c>
      <c r="B5" s="4">
        <v>12</v>
      </c>
      <c r="C5" s="8" t="s">
        <v>7</v>
      </c>
      <c r="D5" s="12">
        <v>1100000</v>
      </c>
      <c r="E5" s="12"/>
      <c r="F5" s="12"/>
      <c r="G5" s="13">
        <f>1100000-300000</f>
        <v>800000</v>
      </c>
      <c r="H5" s="12">
        <v>300000</v>
      </c>
      <c r="I5" s="12"/>
      <c r="J5" s="12"/>
      <c r="K5" s="12"/>
      <c r="L5" s="6" t="s">
        <v>9</v>
      </c>
      <c r="M5" s="22" t="s">
        <v>52</v>
      </c>
      <c r="N5" s="22">
        <v>2018</v>
      </c>
      <c r="O5" s="22">
        <v>2018</v>
      </c>
      <c r="P5" s="22" t="s">
        <v>110</v>
      </c>
      <c r="Q5" s="22" t="s">
        <v>109</v>
      </c>
    </row>
    <row r="6" spans="1:17" ht="24" x14ac:dyDescent="0.2">
      <c r="A6" s="7" t="s">
        <v>63</v>
      </c>
      <c r="B6" s="19">
        <v>1</v>
      </c>
      <c r="C6" s="8" t="s">
        <v>27</v>
      </c>
      <c r="D6" s="12">
        <v>75000</v>
      </c>
      <c r="E6" s="12"/>
      <c r="F6" s="12"/>
      <c r="G6" s="12">
        <v>75000</v>
      </c>
      <c r="H6" s="12"/>
      <c r="I6" s="12"/>
      <c r="J6" s="12"/>
      <c r="K6" s="12"/>
      <c r="L6" s="6" t="s">
        <v>128</v>
      </c>
      <c r="M6" s="20" t="s">
        <v>3</v>
      </c>
      <c r="N6" s="22">
        <v>2018</v>
      </c>
      <c r="O6" s="22">
        <v>2018</v>
      </c>
      <c r="P6" s="22" t="s">
        <v>110</v>
      </c>
      <c r="Q6" s="22" t="s">
        <v>109</v>
      </c>
    </row>
    <row r="7" spans="1:17" x14ac:dyDescent="0.2">
      <c r="A7" s="7" t="s">
        <v>64</v>
      </c>
      <c r="B7" s="19">
        <v>1</v>
      </c>
      <c r="C7" s="8" t="s">
        <v>26</v>
      </c>
      <c r="D7" s="12">
        <v>100000</v>
      </c>
      <c r="E7" s="12"/>
      <c r="F7" s="12"/>
      <c r="G7" s="12">
        <v>57865.69</v>
      </c>
      <c r="H7" s="12">
        <v>42134.31</v>
      </c>
      <c r="I7" s="12"/>
      <c r="J7" s="12"/>
      <c r="K7" s="12"/>
      <c r="L7" s="6" t="s">
        <v>128</v>
      </c>
      <c r="M7" s="20" t="s">
        <v>3</v>
      </c>
      <c r="N7" s="22">
        <v>2018</v>
      </c>
      <c r="O7" s="22">
        <v>2019</v>
      </c>
      <c r="P7" s="22" t="s">
        <v>110</v>
      </c>
      <c r="Q7" s="22" t="s">
        <v>109</v>
      </c>
    </row>
    <row r="8" spans="1:17" x14ac:dyDescent="0.2">
      <c r="A8" s="7" t="s">
        <v>65</v>
      </c>
      <c r="B8" s="19">
        <v>1</v>
      </c>
      <c r="C8" s="8" t="s">
        <v>25</v>
      </c>
      <c r="D8" s="12">
        <v>20000</v>
      </c>
      <c r="E8" s="12"/>
      <c r="F8" s="12"/>
      <c r="G8" s="12">
        <v>20000</v>
      </c>
      <c r="H8" s="12"/>
      <c r="I8" s="12"/>
      <c r="J8" s="12"/>
      <c r="K8" s="12"/>
      <c r="L8" s="6" t="s">
        <v>128</v>
      </c>
      <c r="M8" s="20" t="s">
        <v>3</v>
      </c>
      <c r="N8" s="22">
        <v>2018</v>
      </c>
      <c r="O8" s="22">
        <v>2018</v>
      </c>
      <c r="P8" s="22" t="s">
        <v>110</v>
      </c>
      <c r="Q8" s="22" t="s">
        <v>109</v>
      </c>
    </row>
    <row r="9" spans="1:17" ht="24" x14ac:dyDescent="0.2">
      <c r="A9" s="7" t="s">
        <v>93</v>
      </c>
      <c r="B9" s="19">
        <v>1</v>
      </c>
      <c r="C9" s="8" t="s">
        <v>57</v>
      </c>
      <c r="D9" s="2">
        <f>+G9</f>
        <v>3020.49</v>
      </c>
      <c r="E9" s="2"/>
      <c r="F9" s="2"/>
      <c r="G9" s="24">
        <f>3000+20.49</f>
        <v>3020.49</v>
      </c>
      <c r="H9" s="25"/>
      <c r="I9" s="25"/>
      <c r="J9" s="25"/>
      <c r="K9" s="2"/>
      <c r="L9" s="6" t="s">
        <v>12</v>
      </c>
      <c r="M9" s="20" t="s">
        <v>3</v>
      </c>
      <c r="N9" s="22">
        <v>2018</v>
      </c>
      <c r="O9" s="22">
        <v>2018</v>
      </c>
      <c r="P9" s="22" t="s">
        <v>110</v>
      </c>
      <c r="Q9" s="22" t="s">
        <v>109</v>
      </c>
    </row>
    <row r="10" spans="1:17" ht="24" x14ac:dyDescent="0.2">
      <c r="A10" s="7" t="s">
        <v>90</v>
      </c>
      <c r="B10" s="19">
        <v>2</v>
      </c>
      <c r="C10" s="29" t="s">
        <v>24</v>
      </c>
      <c r="D10" s="2">
        <v>896000</v>
      </c>
      <c r="E10" s="2"/>
      <c r="F10" s="2"/>
      <c r="G10" s="24">
        <v>99000</v>
      </c>
      <c r="H10" s="24">
        <v>199000</v>
      </c>
      <c r="I10" s="24">
        <v>199000</v>
      </c>
      <c r="J10" s="24">
        <f>199000+200000</f>
        <v>399000</v>
      </c>
      <c r="K10" s="24"/>
      <c r="L10" s="6" t="s">
        <v>22</v>
      </c>
      <c r="M10" s="22" t="s">
        <v>3</v>
      </c>
      <c r="N10" s="22">
        <v>2018</v>
      </c>
      <c r="O10" s="22">
        <v>2019</v>
      </c>
      <c r="P10" s="22" t="s">
        <v>110</v>
      </c>
      <c r="Q10" s="22" t="s">
        <v>109</v>
      </c>
    </row>
    <row r="11" spans="1:17" ht="24" x14ac:dyDescent="0.2">
      <c r="A11" s="7" t="s">
        <v>91</v>
      </c>
      <c r="B11" s="19">
        <v>2</v>
      </c>
      <c r="C11" s="8" t="s">
        <v>23</v>
      </c>
      <c r="D11" s="2">
        <v>120000</v>
      </c>
      <c r="E11" s="2"/>
      <c r="F11" s="2"/>
      <c r="G11" s="24">
        <v>120000</v>
      </c>
      <c r="H11" s="25"/>
      <c r="I11" s="25"/>
      <c r="J11" s="25"/>
      <c r="K11" s="2"/>
      <c r="L11" s="6" t="s">
        <v>22</v>
      </c>
      <c r="M11" s="22" t="s">
        <v>56</v>
      </c>
      <c r="N11" s="22">
        <v>2018</v>
      </c>
      <c r="O11" s="22">
        <v>2018</v>
      </c>
      <c r="P11" s="22" t="s">
        <v>110</v>
      </c>
      <c r="Q11" s="22" t="s">
        <v>109</v>
      </c>
    </row>
    <row r="12" spans="1:17" x14ac:dyDescent="0.2">
      <c r="A12" s="7" t="s">
        <v>92</v>
      </c>
      <c r="B12" s="3">
        <v>2</v>
      </c>
      <c r="C12" s="8" t="s">
        <v>21</v>
      </c>
      <c r="D12" s="2">
        <v>200000</v>
      </c>
      <c r="E12" s="2"/>
      <c r="F12" s="2"/>
      <c r="G12" s="2">
        <v>200000</v>
      </c>
      <c r="H12" s="2"/>
      <c r="I12" s="2"/>
      <c r="J12" s="2"/>
      <c r="K12" s="2"/>
      <c r="L12" s="6" t="s">
        <v>128</v>
      </c>
      <c r="M12" s="22" t="s">
        <v>3</v>
      </c>
      <c r="N12" s="22">
        <v>2018</v>
      </c>
      <c r="O12" s="22">
        <v>2018</v>
      </c>
      <c r="P12" s="22" t="s">
        <v>110</v>
      </c>
      <c r="Q12" s="22" t="s">
        <v>109</v>
      </c>
    </row>
    <row r="13" spans="1:17" ht="36" x14ac:dyDescent="0.2">
      <c r="A13" s="7" t="s">
        <v>66</v>
      </c>
      <c r="B13" s="19">
        <v>3</v>
      </c>
      <c r="C13" s="8" t="s">
        <v>20</v>
      </c>
      <c r="D13" s="12">
        <f>+F13+G13</f>
        <v>820110.31</v>
      </c>
      <c r="E13" s="12"/>
      <c r="F13" s="12">
        <v>100000</v>
      </c>
      <c r="G13" s="13">
        <f>803205+20000-103094.69</f>
        <v>720110.31</v>
      </c>
      <c r="H13" s="12"/>
      <c r="I13" s="12"/>
      <c r="J13" s="12"/>
      <c r="K13" s="12"/>
      <c r="L13" s="6" t="s">
        <v>33</v>
      </c>
      <c r="M13" s="20" t="s">
        <v>37</v>
      </c>
      <c r="N13" s="22">
        <v>2018</v>
      </c>
      <c r="O13" s="22">
        <v>2018</v>
      </c>
      <c r="P13" s="22" t="s">
        <v>110</v>
      </c>
      <c r="Q13" s="22" t="s">
        <v>109</v>
      </c>
    </row>
    <row r="14" spans="1:17" ht="24" x14ac:dyDescent="0.2">
      <c r="A14" s="7" t="s">
        <v>67</v>
      </c>
      <c r="B14" s="3">
        <v>3</v>
      </c>
      <c r="C14" s="8" t="s">
        <v>19</v>
      </c>
      <c r="D14" s="12">
        <v>13727607</v>
      </c>
      <c r="E14" s="12"/>
      <c r="F14" s="12"/>
      <c r="G14" s="13">
        <f>500000-400000</f>
        <v>100000</v>
      </c>
      <c r="H14" s="12">
        <v>4000000</v>
      </c>
      <c r="I14" s="12">
        <v>4000000</v>
      </c>
      <c r="J14" s="13">
        <f>4000000+727607+400000</f>
        <v>5127607</v>
      </c>
      <c r="K14" s="12"/>
      <c r="L14" s="6" t="s">
        <v>33</v>
      </c>
      <c r="M14" s="11" t="s">
        <v>4</v>
      </c>
      <c r="N14" s="22">
        <v>2018</v>
      </c>
      <c r="O14" s="22">
        <v>2021</v>
      </c>
      <c r="P14" s="22" t="s">
        <v>110</v>
      </c>
      <c r="Q14" s="22" t="s">
        <v>109</v>
      </c>
    </row>
    <row r="15" spans="1:17" ht="24" x14ac:dyDescent="0.2">
      <c r="A15" s="7" t="s">
        <v>68</v>
      </c>
      <c r="B15" s="3">
        <v>3</v>
      </c>
      <c r="C15" s="8" t="s">
        <v>18</v>
      </c>
      <c r="D15" s="12">
        <f>+G15+H15+I15</f>
        <v>1020000</v>
      </c>
      <c r="E15" s="12"/>
      <c r="F15" s="12"/>
      <c r="G15" s="13">
        <v>20000</v>
      </c>
      <c r="H15" s="12">
        <v>900000</v>
      </c>
      <c r="I15" s="12">
        <v>100000</v>
      </c>
      <c r="J15" s="12"/>
      <c r="K15" s="12"/>
      <c r="L15" s="6" t="s">
        <v>33</v>
      </c>
      <c r="M15" s="11" t="s">
        <v>4</v>
      </c>
      <c r="N15" s="22">
        <v>2018</v>
      </c>
      <c r="O15" s="22">
        <v>2019</v>
      </c>
      <c r="P15" s="22" t="s">
        <v>110</v>
      </c>
      <c r="Q15" s="22" t="s">
        <v>109</v>
      </c>
    </row>
    <row r="16" spans="1:17" ht="60" x14ac:dyDescent="0.2">
      <c r="A16" s="7" t="s">
        <v>69</v>
      </c>
      <c r="B16" s="3">
        <v>3</v>
      </c>
      <c r="C16" s="8" t="s">
        <v>34</v>
      </c>
      <c r="D16" s="13">
        <f>1614779.59</f>
        <v>1614779.59</v>
      </c>
      <c r="E16" s="12"/>
      <c r="F16" s="12"/>
      <c r="G16" s="12">
        <f>1614779.59</f>
        <v>1614779.59</v>
      </c>
      <c r="H16" s="12"/>
      <c r="I16" s="12"/>
      <c r="J16" s="12"/>
      <c r="K16" s="12"/>
      <c r="L16" s="6" t="s">
        <v>33</v>
      </c>
      <c r="M16" s="11" t="s">
        <v>16</v>
      </c>
      <c r="N16" s="22">
        <v>2018</v>
      </c>
      <c r="O16" s="22">
        <v>2018</v>
      </c>
      <c r="P16" s="22" t="s">
        <v>110</v>
      </c>
      <c r="Q16" s="22" t="s">
        <v>109</v>
      </c>
    </row>
    <row r="17" spans="1:17" ht="24" x14ac:dyDescent="0.2">
      <c r="A17" s="7" t="s">
        <v>114</v>
      </c>
      <c r="B17" s="3">
        <v>4</v>
      </c>
      <c r="C17" s="8" t="s">
        <v>115</v>
      </c>
      <c r="D17" s="13">
        <v>58000</v>
      </c>
      <c r="E17" s="12"/>
      <c r="F17" s="12"/>
      <c r="G17" s="12">
        <v>58000</v>
      </c>
      <c r="H17" s="12"/>
      <c r="I17" s="12"/>
      <c r="J17" s="12"/>
      <c r="K17" s="12"/>
      <c r="L17" s="6" t="s">
        <v>9</v>
      </c>
      <c r="M17" s="22" t="s">
        <v>37</v>
      </c>
      <c r="N17" s="22">
        <v>2017</v>
      </c>
      <c r="O17" s="22">
        <v>2018</v>
      </c>
      <c r="P17" s="22" t="s">
        <v>110</v>
      </c>
      <c r="Q17" s="22" t="s">
        <v>109</v>
      </c>
    </row>
    <row r="18" spans="1:17" ht="24" x14ac:dyDescent="0.2">
      <c r="A18" s="7" t="s">
        <v>70</v>
      </c>
      <c r="B18" s="4">
        <v>3</v>
      </c>
      <c r="C18" s="9" t="s">
        <v>35</v>
      </c>
      <c r="D18" s="12">
        <v>60000</v>
      </c>
      <c r="E18" s="12"/>
      <c r="F18" s="12"/>
      <c r="G18" s="12">
        <v>60000</v>
      </c>
      <c r="H18" s="12"/>
      <c r="I18" s="12"/>
      <c r="J18" s="12"/>
      <c r="K18" s="12"/>
      <c r="L18" s="6" t="s">
        <v>33</v>
      </c>
      <c r="M18" s="22" t="s">
        <v>3</v>
      </c>
      <c r="N18" s="22">
        <v>2018</v>
      </c>
      <c r="O18" s="22">
        <v>2018</v>
      </c>
      <c r="P18" s="22" t="s">
        <v>110</v>
      </c>
      <c r="Q18" s="22" t="s">
        <v>109</v>
      </c>
    </row>
    <row r="19" spans="1:17" ht="36" x14ac:dyDescent="0.2">
      <c r="A19" s="7" t="s">
        <v>76</v>
      </c>
      <c r="B19" s="19">
        <v>4</v>
      </c>
      <c r="C19" s="8" t="s">
        <v>17</v>
      </c>
      <c r="D19" s="12">
        <v>1111536.71</v>
      </c>
      <c r="E19" s="12"/>
      <c r="F19" s="12">
        <v>404109.11</v>
      </c>
      <c r="G19" s="12">
        <v>707427.6</v>
      </c>
      <c r="H19" s="12"/>
      <c r="I19" s="12"/>
      <c r="J19" s="12"/>
      <c r="K19" s="12"/>
      <c r="L19" s="6" t="s">
        <v>9</v>
      </c>
      <c r="M19" s="22" t="s">
        <v>37</v>
      </c>
      <c r="N19" s="22">
        <v>2017</v>
      </c>
      <c r="O19" s="22">
        <v>2018</v>
      </c>
      <c r="P19" s="22" t="s">
        <v>110</v>
      </c>
      <c r="Q19" s="22" t="s">
        <v>109</v>
      </c>
    </row>
    <row r="20" spans="1:17" ht="36" x14ac:dyDescent="0.2">
      <c r="A20" s="7" t="s">
        <v>77</v>
      </c>
      <c r="B20" s="3">
        <v>4</v>
      </c>
      <c r="C20" s="8" t="s">
        <v>42</v>
      </c>
      <c r="D20" s="12">
        <f>+G20</f>
        <v>1222771.8500000001</v>
      </c>
      <c r="E20" s="12"/>
      <c r="F20" s="12"/>
      <c r="G20" s="12">
        <f>1222771.85</f>
        <v>1222771.8500000001</v>
      </c>
      <c r="H20" s="12"/>
      <c r="I20" s="12"/>
      <c r="J20" s="12"/>
      <c r="K20" s="12"/>
      <c r="L20" s="6" t="s">
        <v>9</v>
      </c>
      <c r="M20" s="22" t="s">
        <v>43</v>
      </c>
      <c r="N20" s="22">
        <v>2018</v>
      </c>
      <c r="O20" s="22">
        <v>2018</v>
      </c>
      <c r="P20" s="22" t="s">
        <v>110</v>
      </c>
      <c r="Q20" s="22" t="s">
        <v>109</v>
      </c>
    </row>
    <row r="21" spans="1:17" ht="24" x14ac:dyDescent="0.2">
      <c r="A21" s="7" t="s">
        <v>78</v>
      </c>
      <c r="B21" s="3">
        <v>4</v>
      </c>
      <c r="C21" s="8" t="s">
        <v>15</v>
      </c>
      <c r="D21" s="2">
        <v>66933</v>
      </c>
      <c r="E21" s="2"/>
      <c r="F21" s="2"/>
      <c r="G21" s="2">
        <v>66933</v>
      </c>
      <c r="H21" s="2"/>
      <c r="I21" s="2"/>
      <c r="J21" s="2"/>
      <c r="K21" s="2"/>
      <c r="L21" s="6" t="s">
        <v>8</v>
      </c>
      <c r="M21" s="10" t="s">
        <v>3</v>
      </c>
      <c r="N21" s="22">
        <v>2018</v>
      </c>
      <c r="O21" s="22">
        <v>2018</v>
      </c>
      <c r="P21" s="22" t="s">
        <v>110</v>
      </c>
      <c r="Q21" s="22" t="s">
        <v>109</v>
      </c>
    </row>
    <row r="22" spans="1:17" ht="24" x14ac:dyDescent="0.2">
      <c r="A22" s="7" t="s">
        <v>87</v>
      </c>
      <c r="B22" s="3">
        <v>4</v>
      </c>
      <c r="C22" s="9" t="s">
        <v>53</v>
      </c>
      <c r="D22" s="2">
        <f>+G22</f>
        <v>354191.31</v>
      </c>
      <c r="E22" s="2"/>
      <c r="F22" s="2"/>
      <c r="G22" s="2">
        <f>354191.31</f>
        <v>354191.31</v>
      </c>
      <c r="H22" s="2"/>
      <c r="I22" s="2"/>
      <c r="J22" s="2"/>
      <c r="K22" s="2"/>
      <c r="L22" s="6" t="s">
        <v>8</v>
      </c>
      <c r="M22" s="15"/>
      <c r="N22" s="22">
        <v>2018</v>
      </c>
      <c r="O22" s="22">
        <v>2018</v>
      </c>
      <c r="P22" s="22" t="s">
        <v>110</v>
      </c>
      <c r="Q22" s="22" t="s">
        <v>109</v>
      </c>
    </row>
    <row r="23" spans="1:17" ht="24" x14ac:dyDescent="0.2">
      <c r="A23" s="7" t="s">
        <v>88</v>
      </c>
      <c r="B23" s="3">
        <v>4</v>
      </c>
      <c r="C23" s="9" t="s">
        <v>14</v>
      </c>
      <c r="D23" s="2">
        <v>75000</v>
      </c>
      <c r="E23" s="2"/>
      <c r="F23" s="2"/>
      <c r="G23" s="2">
        <v>75000</v>
      </c>
      <c r="H23" s="2"/>
      <c r="I23" s="2"/>
      <c r="J23" s="2"/>
      <c r="K23" s="2"/>
      <c r="L23" s="6" t="s">
        <v>8</v>
      </c>
      <c r="M23" s="10" t="s">
        <v>55</v>
      </c>
      <c r="N23" s="22">
        <v>2018</v>
      </c>
      <c r="O23" s="22">
        <v>2018</v>
      </c>
      <c r="P23" s="22" t="s">
        <v>110</v>
      </c>
      <c r="Q23" s="22" t="s">
        <v>109</v>
      </c>
    </row>
    <row r="24" spans="1:17" ht="48" x14ac:dyDescent="0.2">
      <c r="A24" s="7" t="s">
        <v>89</v>
      </c>
      <c r="B24" s="3">
        <v>4</v>
      </c>
      <c r="C24" s="9" t="s">
        <v>54</v>
      </c>
      <c r="D24" s="2">
        <v>32240</v>
      </c>
      <c r="E24" s="2"/>
      <c r="F24" s="2"/>
      <c r="G24" s="2">
        <v>32240</v>
      </c>
      <c r="H24" s="2"/>
      <c r="I24" s="2"/>
      <c r="J24" s="2"/>
      <c r="K24" s="2"/>
      <c r="L24" s="6" t="s">
        <v>8</v>
      </c>
      <c r="M24" s="22" t="s">
        <v>3</v>
      </c>
      <c r="N24" s="22">
        <v>2018</v>
      </c>
      <c r="O24" s="22">
        <v>2018</v>
      </c>
      <c r="P24" s="22" t="s">
        <v>110</v>
      </c>
      <c r="Q24" s="22" t="s">
        <v>109</v>
      </c>
    </row>
    <row r="25" spans="1:17" ht="24" x14ac:dyDescent="0.2">
      <c r="A25" s="7" t="s">
        <v>116</v>
      </c>
      <c r="B25" s="3">
        <v>7</v>
      </c>
      <c r="C25" s="9" t="s">
        <v>119</v>
      </c>
      <c r="D25" s="2">
        <v>36999.980000000003</v>
      </c>
      <c r="E25" s="2"/>
      <c r="F25" s="2"/>
      <c r="G25" s="2">
        <v>13967.5</v>
      </c>
      <c r="H25" s="2"/>
      <c r="I25" s="2"/>
      <c r="J25" s="2"/>
      <c r="K25" s="2"/>
      <c r="L25" s="6" t="s">
        <v>12</v>
      </c>
      <c r="M25" s="22" t="s">
        <v>37</v>
      </c>
      <c r="N25" s="22">
        <v>2017</v>
      </c>
      <c r="O25" s="22">
        <v>2018</v>
      </c>
      <c r="P25" s="22" t="s">
        <v>110</v>
      </c>
      <c r="Q25" s="22" t="s">
        <v>109</v>
      </c>
    </row>
    <row r="26" spans="1:17" ht="24" x14ac:dyDescent="0.2">
      <c r="A26" s="7" t="s">
        <v>117</v>
      </c>
      <c r="B26" s="3">
        <v>7</v>
      </c>
      <c r="C26" s="9" t="s">
        <v>120</v>
      </c>
      <c r="D26" s="2">
        <v>17105.25</v>
      </c>
      <c r="E26" s="2"/>
      <c r="F26" s="2"/>
      <c r="G26" s="2">
        <v>3905</v>
      </c>
      <c r="H26" s="2"/>
      <c r="I26" s="2"/>
      <c r="J26" s="2"/>
      <c r="K26" s="2"/>
      <c r="L26" s="6" t="s">
        <v>1</v>
      </c>
      <c r="M26" s="22" t="s">
        <v>37</v>
      </c>
      <c r="N26" s="22">
        <v>2017</v>
      </c>
      <c r="O26" s="22">
        <v>2018</v>
      </c>
      <c r="P26" s="22" t="s">
        <v>110</v>
      </c>
      <c r="Q26" s="22" t="s">
        <v>109</v>
      </c>
    </row>
    <row r="27" spans="1:17" ht="24" x14ac:dyDescent="0.2">
      <c r="A27" s="7" t="s">
        <v>118</v>
      </c>
      <c r="B27" s="3">
        <v>7</v>
      </c>
      <c r="C27" s="9" t="s">
        <v>121</v>
      </c>
      <c r="D27" s="2">
        <v>7383</v>
      </c>
      <c r="E27" s="2"/>
      <c r="F27" s="2"/>
      <c r="G27" s="2">
        <v>7383</v>
      </c>
      <c r="H27" s="2"/>
      <c r="I27" s="2"/>
      <c r="J27" s="2"/>
      <c r="K27" s="2"/>
      <c r="L27" s="6" t="s">
        <v>12</v>
      </c>
      <c r="M27" s="22" t="s">
        <v>37</v>
      </c>
      <c r="N27" s="22">
        <v>2017</v>
      </c>
      <c r="O27" s="22">
        <v>2018</v>
      </c>
      <c r="P27" s="22" t="s">
        <v>110</v>
      </c>
      <c r="Q27" s="22" t="s">
        <v>109</v>
      </c>
    </row>
    <row r="28" spans="1:17" ht="36" x14ac:dyDescent="0.2">
      <c r="A28" s="7" t="s">
        <v>102</v>
      </c>
      <c r="B28" s="3">
        <v>11</v>
      </c>
      <c r="C28" s="9" t="s">
        <v>103</v>
      </c>
      <c r="D28" s="12">
        <v>2432691.0099999998</v>
      </c>
      <c r="E28" s="12">
        <v>306591.19</v>
      </c>
      <c r="F28" s="12">
        <v>1131544.1100000001</v>
      </c>
      <c r="G28" s="13">
        <f>994521+34.71</f>
        <v>994555.71</v>
      </c>
      <c r="H28" s="12"/>
      <c r="I28" s="12"/>
      <c r="J28" s="12"/>
      <c r="K28" s="12"/>
      <c r="L28" s="6" t="s">
        <v>9</v>
      </c>
      <c r="M28" s="22" t="s">
        <v>37</v>
      </c>
      <c r="N28" s="22">
        <v>2016</v>
      </c>
      <c r="O28" s="22">
        <v>2018</v>
      </c>
      <c r="P28" s="22" t="s">
        <v>110</v>
      </c>
      <c r="Q28" s="22" t="s">
        <v>109</v>
      </c>
    </row>
    <row r="29" spans="1:17" ht="24" x14ac:dyDescent="0.2">
      <c r="A29" s="7" t="s">
        <v>94</v>
      </c>
      <c r="B29" s="3">
        <v>7</v>
      </c>
      <c r="C29" s="8" t="s">
        <v>95</v>
      </c>
      <c r="D29" s="2">
        <v>1678045.36</v>
      </c>
      <c r="E29" s="2"/>
      <c r="F29" s="2">
        <v>350000</v>
      </c>
      <c r="G29" s="2">
        <v>977845</v>
      </c>
      <c r="H29" s="2">
        <v>350200.36</v>
      </c>
      <c r="I29" s="2"/>
      <c r="J29" s="2"/>
      <c r="K29" s="2"/>
      <c r="L29" s="6" t="s">
        <v>12</v>
      </c>
      <c r="M29" s="22" t="s">
        <v>51</v>
      </c>
      <c r="N29" s="22">
        <v>2017</v>
      </c>
      <c r="O29" s="22">
        <v>2019</v>
      </c>
      <c r="P29" s="22" t="s">
        <v>110</v>
      </c>
      <c r="Q29" s="22" t="s">
        <v>109</v>
      </c>
    </row>
    <row r="30" spans="1:17" ht="24" x14ac:dyDescent="0.2">
      <c r="A30" s="7" t="s">
        <v>122</v>
      </c>
      <c r="B30" s="3">
        <v>7</v>
      </c>
      <c r="C30" s="8" t="s">
        <v>123</v>
      </c>
      <c r="D30" s="2">
        <v>23843.88</v>
      </c>
      <c r="E30" s="2"/>
      <c r="F30" s="2"/>
      <c r="G30" s="2">
        <v>2503.61</v>
      </c>
      <c r="H30" s="2"/>
      <c r="I30" s="2"/>
      <c r="J30" s="2"/>
      <c r="K30" s="2"/>
      <c r="L30" s="6" t="s">
        <v>9</v>
      </c>
      <c r="M30" s="22" t="s">
        <v>37</v>
      </c>
      <c r="N30" s="22">
        <v>2017</v>
      </c>
      <c r="O30" s="22">
        <v>2018</v>
      </c>
      <c r="P30" s="22" t="s">
        <v>110</v>
      </c>
      <c r="Q30" s="22" t="s">
        <v>109</v>
      </c>
    </row>
    <row r="31" spans="1:17" ht="36" x14ac:dyDescent="0.2">
      <c r="A31" s="7" t="s">
        <v>96</v>
      </c>
      <c r="B31" s="3">
        <v>7</v>
      </c>
      <c r="C31" s="8" t="s">
        <v>13</v>
      </c>
      <c r="D31" s="2">
        <f>+G31</f>
        <v>339968.77</v>
      </c>
      <c r="E31" s="2"/>
      <c r="F31" s="2"/>
      <c r="G31" s="2">
        <f>339968.77</f>
        <v>339968.77</v>
      </c>
      <c r="H31" s="2"/>
      <c r="I31" s="2"/>
      <c r="J31" s="2"/>
      <c r="K31" s="2"/>
      <c r="L31" s="6" t="s">
        <v>12</v>
      </c>
      <c r="M31" s="26" t="s">
        <v>16</v>
      </c>
      <c r="N31" s="22">
        <v>2018</v>
      </c>
      <c r="O31" s="22">
        <v>2018</v>
      </c>
      <c r="P31" s="22" t="s">
        <v>110</v>
      </c>
      <c r="Q31" s="22" t="s">
        <v>109</v>
      </c>
    </row>
    <row r="32" spans="1:17" ht="24" x14ac:dyDescent="0.2">
      <c r="A32" s="7" t="s">
        <v>97</v>
      </c>
      <c r="B32" s="3">
        <v>7</v>
      </c>
      <c r="C32" s="17" t="s">
        <v>58</v>
      </c>
      <c r="D32" s="2">
        <v>329178.03999999998</v>
      </c>
      <c r="E32" s="2"/>
      <c r="F32" s="2"/>
      <c r="G32" s="2">
        <v>329178.03999999998</v>
      </c>
      <c r="H32" s="2"/>
      <c r="I32" s="2"/>
      <c r="J32" s="2"/>
      <c r="K32" s="2"/>
      <c r="L32" s="6" t="s">
        <v>12</v>
      </c>
      <c r="M32" s="26" t="s">
        <v>16</v>
      </c>
      <c r="N32" s="22">
        <v>2018</v>
      </c>
      <c r="O32" s="22">
        <v>2018</v>
      </c>
      <c r="P32" s="22" t="s">
        <v>110</v>
      </c>
      <c r="Q32" s="22" t="s">
        <v>109</v>
      </c>
    </row>
    <row r="33" spans="1:17" ht="36" x14ac:dyDescent="0.2">
      <c r="A33" s="7" t="s">
        <v>98</v>
      </c>
      <c r="B33" s="3">
        <v>7</v>
      </c>
      <c r="C33" s="17" t="s">
        <v>59</v>
      </c>
      <c r="D33" s="2">
        <v>119999.88</v>
      </c>
      <c r="E33" s="2"/>
      <c r="F33" s="2"/>
      <c r="G33" s="2">
        <v>119999.88</v>
      </c>
      <c r="H33" s="2"/>
      <c r="I33" s="2"/>
      <c r="J33" s="2"/>
      <c r="K33" s="2"/>
      <c r="L33" s="6" t="s">
        <v>12</v>
      </c>
      <c r="M33" s="26" t="s">
        <v>16</v>
      </c>
      <c r="N33" s="22">
        <v>2018</v>
      </c>
      <c r="O33" s="22">
        <v>2018</v>
      </c>
      <c r="P33" s="22" t="s">
        <v>110</v>
      </c>
      <c r="Q33" s="22" t="s">
        <v>109</v>
      </c>
    </row>
    <row r="34" spans="1:17" ht="36" x14ac:dyDescent="0.2">
      <c r="A34" s="7" t="s">
        <v>99</v>
      </c>
      <c r="B34" s="3">
        <v>7</v>
      </c>
      <c r="C34" s="17" t="s">
        <v>60</v>
      </c>
      <c r="D34" s="2">
        <v>120000</v>
      </c>
      <c r="E34" s="2"/>
      <c r="F34" s="2"/>
      <c r="G34" s="2">
        <v>120000</v>
      </c>
      <c r="H34" s="2"/>
      <c r="I34" s="2"/>
      <c r="J34" s="2"/>
      <c r="K34" s="2"/>
      <c r="L34" s="6" t="s">
        <v>12</v>
      </c>
      <c r="M34" s="26" t="s">
        <v>36</v>
      </c>
      <c r="N34" s="22">
        <v>2018</v>
      </c>
      <c r="O34" s="22">
        <v>2018</v>
      </c>
      <c r="P34" s="22" t="s">
        <v>110</v>
      </c>
      <c r="Q34" s="22" t="s">
        <v>109</v>
      </c>
    </row>
    <row r="35" spans="1:17" ht="24" x14ac:dyDescent="0.2">
      <c r="A35" s="7" t="s">
        <v>100</v>
      </c>
      <c r="B35" s="3">
        <v>7</v>
      </c>
      <c r="C35" s="17" t="s">
        <v>61</v>
      </c>
      <c r="D35" s="2">
        <f>+G35</f>
        <v>86885.329999999987</v>
      </c>
      <c r="E35" s="2"/>
      <c r="F35" s="2"/>
      <c r="G35" s="2">
        <f>34506.59+52378.74</f>
        <v>86885.329999999987</v>
      </c>
      <c r="H35" s="2"/>
      <c r="I35" s="2"/>
      <c r="J35" s="2"/>
      <c r="K35" s="2"/>
      <c r="L35" s="6" t="s">
        <v>128</v>
      </c>
      <c r="M35" s="26" t="s">
        <v>36</v>
      </c>
      <c r="N35" s="22">
        <v>2018</v>
      </c>
      <c r="O35" s="22">
        <v>2018</v>
      </c>
      <c r="P35" s="22" t="s">
        <v>110</v>
      </c>
      <c r="Q35" s="22" t="s">
        <v>109</v>
      </c>
    </row>
    <row r="36" spans="1:17" ht="24" x14ac:dyDescent="0.2">
      <c r="A36" s="7" t="s">
        <v>124</v>
      </c>
      <c r="B36" s="3">
        <v>7</v>
      </c>
      <c r="C36" s="17" t="s">
        <v>125</v>
      </c>
      <c r="D36" s="2">
        <v>25508.799999999999</v>
      </c>
      <c r="E36" s="2"/>
      <c r="F36" s="2"/>
      <c r="G36" s="2">
        <v>17856.16</v>
      </c>
      <c r="H36" s="2"/>
      <c r="I36" s="2"/>
      <c r="J36" s="2"/>
      <c r="K36" s="2"/>
      <c r="L36" s="6" t="s">
        <v>12</v>
      </c>
      <c r="M36" s="26" t="s">
        <v>51</v>
      </c>
      <c r="N36" s="22">
        <v>2017</v>
      </c>
      <c r="O36" s="22">
        <v>2018</v>
      </c>
      <c r="P36" s="22" t="s">
        <v>110</v>
      </c>
      <c r="Q36" s="22" t="s">
        <v>109</v>
      </c>
    </row>
    <row r="37" spans="1:17" x14ac:dyDescent="0.2">
      <c r="A37" s="7" t="s">
        <v>101</v>
      </c>
      <c r="B37" s="3">
        <v>7</v>
      </c>
      <c r="C37" s="9" t="s">
        <v>0</v>
      </c>
      <c r="D37" s="2">
        <f>+G37</f>
        <v>7303.85</v>
      </c>
      <c r="E37" s="2"/>
      <c r="F37" s="2"/>
      <c r="G37" s="10">
        <f>10000-2640.95-34.71-20.49</f>
        <v>7303.85</v>
      </c>
      <c r="H37" s="2"/>
      <c r="I37" s="2"/>
      <c r="J37" s="2"/>
      <c r="K37" s="2"/>
      <c r="L37" s="6" t="s">
        <v>128</v>
      </c>
      <c r="M37" s="26"/>
      <c r="N37" s="22">
        <v>2018</v>
      </c>
      <c r="O37" s="22">
        <v>2018</v>
      </c>
      <c r="P37" s="22" t="s">
        <v>110</v>
      </c>
      <c r="Q37" s="22" t="s">
        <v>109</v>
      </c>
    </row>
    <row r="38" spans="1:17" ht="24" x14ac:dyDescent="0.2">
      <c r="A38" s="7" t="s">
        <v>79</v>
      </c>
      <c r="B38" s="3">
        <v>8</v>
      </c>
      <c r="C38" s="14" t="s">
        <v>11</v>
      </c>
      <c r="D38" s="12">
        <v>3223400.33</v>
      </c>
      <c r="E38" s="12"/>
      <c r="F38" s="12"/>
      <c r="G38" s="13">
        <v>1688153.26</v>
      </c>
      <c r="H38" s="12">
        <v>944819.95</v>
      </c>
      <c r="I38" s="12">
        <v>590427.12</v>
      </c>
      <c r="J38" s="12"/>
      <c r="K38" s="12"/>
      <c r="L38" s="6" t="s">
        <v>9</v>
      </c>
      <c r="M38" s="22" t="s">
        <v>43</v>
      </c>
      <c r="N38" s="22">
        <v>2018</v>
      </c>
      <c r="O38" s="22">
        <v>2020</v>
      </c>
      <c r="P38" s="22" t="s">
        <v>110</v>
      </c>
      <c r="Q38" s="22" t="s">
        <v>109</v>
      </c>
    </row>
    <row r="39" spans="1:17" ht="24" x14ac:dyDescent="0.2">
      <c r="A39" s="7" t="s">
        <v>80</v>
      </c>
      <c r="B39" s="3">
        <v>8</v>
      </c>
      <c r="C39" s="14" t="s">
        <v>10</v>
      </c>
      <c r="D39" s="12">
        <f>+F39+G39</f>
        <v>645108.18999999994</v>
      </c>
      <c r="E39" s="12"/>
      <c r="F39" s="12">
        <v>100000</v>
      </c>
      <c r="G39" s="13">
        <f>667985.94-122877.75</f>
        <v>545108.18999999994</v>
      </c>
      <c r="H39" s="12"/>
      <c r="I39" s="12"/>
      <c r="J39" s="12"/>
      <c r="K39" s="12"/>
      <c r="L39" s="6" t="s">
        <v>9</v>
      </c>
      <c r="M39" s="22" t="s">
        <v>43</v>
      </c>
      <c r="N39" s="22">
        <v>2018</v>
      </c>
      <c r="O39" s="22">
        <v>2018</v>
      </c>
      <c r="P39" s="22" t="s">
        <v>110</v>
      </c>
      <c r="Q39" s="22" t="s">
        <v>109</v>
      </c>
    </row>
    <row r="40" spans="1:17" ht="24" x14ac:dyDescent="0.2">
      <c r="A40" s="7" t="s">
        <v>81</v>
      </c>
      <c r="B40" s="3">
        <v>8</v>
      </c>
      <c r="C40" s="14" t="s">
        <v>44</v>
      </c>
      <c r="D40" s="12">
        <v>93194.559999999998</v>
      </c>
      <c r="E40" s="12"/>
      <c r="F40" s="12"/>
      <c r="G40" s="12">
        <v>93194.559999999998</v>
      </c>
      <c r="H40" s="12"/>
      <c r="I40" s="12"/>
      <c r="J40" s="12"/>
      <c r="K40" s="12"/>
      <c r="L40" s="6" t="s">
        <v>9</v>
      </c>
      <c r="M40" s="22" t="s">
        <v>43</v>
      </c>
      <c r="N40" s="22">
        <v>2018</v>
      </c>
      <c r="O40" s="22">
        <v>2018</v>
      </c>
      <c r="P40" s="22" t="s">
        <v>110</v>
      </c>
      <c r="Q40" s="22" t="s">
        <v>109</v>
      </c>
    </row>
    <row r="41" spans="1:17" ht="24" x14ac:dyDescent="0.2">
      <c r="A41" s="7" t="s">
        <v>82</v>
      </c>
      <c r="B41" s="3">
        <v>8</v>
      </c>
      <c r="C41" s="9" t="s">
        <v>45</v>
      </c>
      <c r="D41" s="12">
        <v>85000</v>
      </c>
      <c r="E41" s="12"/>
      <c r="F41" s="12"/>
      <c r="G41" s="12">
        <v>85000</v>
      </c>
      <c r="H41" s="12"/>
      <c r="I41" s="12"/>
      <c r="J41" s="12"/>
      <c r="K41" s="12"/>
      <c r="L41" s="6" t="s">
        <v>9</v>
      </c>
      <c r="M41" s="22"/>
      <c r="N41" s="22">
        <v>2018</v>
      </c>
      <c r="O41" s="22">
        <v>2018</v>
      </c>
      <c r="P41" s="22" t="s">
        <v>110</v>
      </c>
      <c r="Q41" s="22" t="s">
        <v>109</v>
      </c>
    </row>
    <row r="42" spans="1:17" ht="36" x14ac:dyDescent="0.2">
      <c r="A42" s="7" t="s">
        <v>126</v>
      </c>
      <c r="B42" s="3">
        <v>12</v>
      </c>
      <c r="C42" s="9" t="s">
        <v>127</v>
      </c>
      <c r="D42" s="12">
        <v>19005.88</v>
      </c>
      <c r="E42" s="12"/>
      <c r="F42" s="12"/>
      <c r="G42" s="12">
        <v>19005.88</v>
      </c>
      <c r="H42" s="12"/>
      <c r="I42" s="12"/>
      <c r="J42" s="12"/>
      <c r="K42" s="12"/>
      <c r="L42" s="6" t="s">
        <v>9</v>
      </c>
      <c r="M42" s="22" t="s">
        <v>51</v>
      </c>
      <c r="N42" s="22">
        <v>2017</v>
      </c>
      <c r="O42" s="22">
        <v>2018</v>
      </c>
      <c r="P42" s="22" t="s">
        <v>110</v>
      </c>
      <c r="Q42" s="22" t="s">
        <v>109</v>
      </c>
    </row>
    <row r="43" spans="1:17" ht="24" x14ac:dyDescent="0.2">
      <c r="A43" s="7" t="s">
        <v>83</v>
      </c>
      <c r="B43" s="3">
        <v>10</v>
      </c>
      <c r="C43" s="8" t="s">
        <v>46</v>
      </c>
      <c r="D43" s="12">
        <v>1555473.47</v>
      </c>
      <c r="E43" s="12"/>
      <c r="F43" s="12"/>
      <c r="G43" s="12">
        <v>281612.62400000001</v>
      </c>
      <c r="H43" s="13">
        <v>933284.08199999994</v>
      </c>
      <c r="I43" s="12">
        <v>340576.76400000002</v>
      </c>
      <c r="J43" s="12"/>
      <c r="K43" s="12"/>
      <c r="L43" s="6" t="s">
        <v>9</v>
      </c>
      <c r="M43" s="22" t="s">
        <v>39</v>
      </c>
      <c r="N43" s="22">
        <v>2018</v>
      </c>
      <c r="O43" s="22">
        <v>2020</v>
      </c>
      <c r="P43" s="22" t="s">
        <v>110</v>
      </c>
      <c r="Q43" s="22" t="s">
        <v>109</v>
      </c>
    </row>
    <row r="44" spans="1:17" ht="36" x14ac:dyDescent="0.2">
      <c r="A44" s="7" t="s">
        <v>84</v>
      </c>
      <c r="B44" s="3">
        <v>10</v>
      </c>
      <c r="C44" s="8" t="s">
        <v>47</v>
      </c>
      <c r="D44" s="12">
        <f>+G44+H44</f>
        <v>196611.73</v>
      </c>
      <c r="E44" s="12"/>
      <c r="F44" s="12"/>
      <c r="G44" s="12">
        <f>186611.73+10000-74027.56</f>
        <v>122584.17000000001</v>
      </c>
      <c r="H44" s="12">
        <v>74027.56</v>
      </c>
      <c r="I44" s="12"/>
      <c r="J44" s="12"/>
      <c r="K44" s="12"/>
      <c r="L44" s="6" t="s">
        <v>9</v>
      </c>
      <c r="M44" s="22" t="s">
        <v>39</v>
      </c>
      <c r="N44" s="22">
        <v>2018</v>
      </c>
      <c r="O44" s="22">
        <v>2018</v>
      </c>
      <c r="P44" s="22" t="s">
        <v>110</v>
      </c>
      <c r="Q44" s="22" t="s">
        <v>109</v>
      </c>
    </row>
    <row r="45" spans="1:17" ht="24" x14ac:dyDescent="0.2">
      <c r="A45" s="7" t="s">
        <v>85</v>
      </c>
      <c r="B45" s="3">
        <v>10</v>
      </c>
      <c r="C45" s="8" t="s">
        <v>48</v>
      </c>
      <c r="D45" s="12">
        <f>+G45</f>
        <v>509452.09</v>
      </c>
      <c r="E45" s="12"/>
      <c r="F45" s="12"/>
      <c r="G45" s="12">
        <f>509452.09</f>
        <v>509452.09</v>
      </c>
      <c r="H45" s="12"/>
      <c r="I45" s="12"/>
      <c r="J45" s="12"/>
      <c r="K45" s="12"/>
      <c r="L45" s="6" t="s">
        <v>9</v>
      </c>
      <c r="M45" s="22" t="s">
        <v>43</v>
      </c>
      <c r="N45" s="22">
        <v>2018</v>
      </c>
      <c r="O45" s="22">
        <v>2018</v>
      </c>
      <c r="P45" s="22" t="s">
        <v>110</v>
      </c>
      <c r="Q45" s="22" t="s">
        <v>109</v>
      </c>
    </row>
    <row r="46" spans="1:17" ht="24" x14ac:dyDescent="0.2">
      <c r="A46" s="7" t="s">
        <v>71</v>
      </c>
      <c r="B46" s="3">
        <v>12</v>
      </c>
      <c r="C46" s="8" t="s">
        <v>49</v>
      </c>
      <c r="D46" s="21">
        <v>9809062.7100000009</v>
      </c>
      <c r="E46" s="21"/>
      <c r="F46" s="21">
        <v>1840822.9</v>
      </c>
      <c r="G46" s="12">
        <v>1402203.46</v>
      </c>
      <c r="H46" s="12">
        <v>4468239.3099999996</v>
      </c>
      <c r="I46" s="12">
        <v>2097797.04</v>
      </c>
      <c r="J46" s="12"/>
      <c r="K46" s="12"/>
      <c r="L46" s="6" t="s">
        <v>9</v>
      </c>
      <c r="M46" s="22" t="s">
        <v>51</v>
      </c>
      <c r="N46" s="22">
        <v>2017</v>
      </c>
      <c r="O46" s="22">
        <v>2020</v>
      </c>
      <c r="P46" s="22" t="s">
        <v>110</v>
      </c>
      <c r="Q46" s="22" t="s">
        <v>109</v>
      </c>
    </row>
    <row r="47" spans="1:17" ht="24" x14ac:dyDescent="0.2">
      <c r="A47" s="7" t="s">
        <v>86</v>
      </c>
      <c r="B47" s="3">
        <v>12</v>
      </c>
      <c r="C47" s="9" t="s">
        <v>50</v>
      </c>
      <c r="D47" s="23">
        <v>82417.19</v>
      </c>
      <c r="E47" s="23"/>
      <c r="F47" s="23"/>
      <c r="G47" s="23">
        <v>82417.19</v>
      </c>
      <c r="H47" s="12"/>
      <c r="I47" s="12"/>
      <c r="J47" s="12"/>
      <c r="K47" s="12"/>
      <c r="L47" s="6" t="s">
        <v>9</v>
      </c>
      <c r="M47" s="16"/>
      <c r="N47" s="22">
        <v>2018</v>
      </c>
      <c r="O47" s="22">
        <v>2018</v>
      </c>
      <c r="P47" s="22" t="s">
        <v>110</v>
      </c>
      <c r="Q47" s="22" t="s">
        <v>109</v>
      </c>
    </row>
    <row r="48" spans="1:17" ht="24" x14ac:dyDescent="0.2">
      <c r="A48" s="7" t="s">
        <v>72</v>
      </c>
      <c r="B48" s="4">
        <v>13</v>
      </c>
      <c r="C48" s="8" t="s">
        <v>6</v>
      </c>
      <c r="D48" s="13">
        <v>661295.03</v>
      </c>
      <c r="E48" s="13">
        <v>242688.96</v>
      </c>
      <c r="F48" s="13">
        <v>360751.75</v>
      </c>
      <c r="G48" s="12">
        <v>57854.32</v>
      </c>
      <c r="H48" s="12"/>
      <c r="I48" s="12"/>
      <c r="J48" s="12"/>
      <c r="K48" s="12"/>
      <c r="L48" s="6" t="s">
        <v>33</v>
      </c>
      <c r="M48" s="7" t="s">
        <v>38</v>
      </c>
      <c r="N48" s="22">
        <v>2016</v>
      </c>
      <c r="O48" s="22">
        <v>2018</v>
      </c>
      <c r="P48" s="22" t="s">
        <v>110</v>
      </c>
      <c r="Q48" s="22" t="s">
        <v>109</v>
      </c>
    </row>
    <row r="49" spans="1:17" ht="24" x14ac:dyDescent="0.2">
      <c r="A49" s="7" t="s">
        <v>73</v>
      </c>
      <c r="B49" s="4">
        <v>13</v>
      </c>
      <c r="C49" s="8" t="s">
        <v>5</v>
      </c>
      <c r="D49" s="21">
        <v>1258002.3700000001</v>
      </c>
      <c r="E49" s="21"/>
      <c r="F49" s="21"/>
      <c r="G49" s="12">
        <v>80000</v>
      </c>
      <c r="H49" s="12">
        <v>549000</v>
      </c>
      <c r="I49" s="12"/>
      <c r="J49" s="12"/>
      <c r="K49" s="12"/>
      <c r="L49" s="6" t="s">
        <v>33</v>
      </c>
      <c r="M49" s="1" t="s">
        <v>36</v>
      </c>
      <c r="N49" s="22">
        <v>2018</v>
      </c>
      <c r="O49" s="22">
        <v>2019</v>
      </c>
      <c r="P49" s="22" t="s">
        <v>110</v>
      </c>
      <c r="Q49" s="22" t="s">
        <v>109</v>
      </c>
    </row>
    <row r="50" spans="1:17" ht="24" x14ac:dyDescent="0.2">
      <c r="A50" s="7" t="s">
        <v>74</v>
      </c>
      <c r="B50" s="3">
        <v>14</v>
      </c>
      <c r="C50" s="5" t="s">
        <v>2</v>
      </c>
      <c r="D50" s="12">
        <v>500000</v>
      </c>
      <c r="E50" s="12"/>
      <c r="F50" s="12"/>
      <c r="G50" s="12"/>
      <c r="H50" s="12">
        <v>500000</v>
      </c>
      <c r="I50" s="12"/>
      <c r="J50" s="12"/>
      <c r="K50" s="12"/>
      <c r="L50" s="6" t="s">
        <v>1</v>
      </c>
      <c r="M50" s="3" t="s">
        <v>40</v>
      </c>
      <c r="N50" s="22">
        <v>2019</v>
      </c>
      <c r="O50" s="22">
        <v>2019</v>
      </c>
      <c r="P50" s="22" t="s">
        <v>110</v>
      </c>
      <c r="Q50" s="22" t="s">
        <v>109</v>
      </c>
    </row>
    <row r="51" spans="1:17" ht="36" x14ac:dyDescent="0.2">
      <c r="A51" s="7" t="s">
        <v>75</v>
      </c>
      <c r="B51" s="3">
        <v>15</v>
      </c>
      <c r="C51" s="8" t="s">
        <v>41</v>
      </c>
      <c r="D51" s="12">
        <v>45434.37</v>
      </c>
      <c r="E51" s="12"/>
      <c r="F51" s="12"/>
      <c r="G51" s="12">
        <v>45434.37</v>
      </c>
      <c r="H51" s="12"/>
      <c r="I51" s="12"/>
      <c r="J51" s="12"/>
      <c r="K51" s="12"/>
      <c r="L51" s="6" t="s">
        <v>1</v>
      </c>
      <c r="M51" s="7" t="s">
        <v>40</v>
      </c>
      <c r="N51" s="22">
        <v>2018</v>
      </c>
      <c r="O51" s="22">
        <v>2018</v>
      </c>
      <c r="P51" s="22" t="s">
        <v>110</v>
      </c>
      <c r="Q51" s="22" t="s">
        <v>109</v>
      </c>
    </row>
    <row r="52" spans="1:17" x14ac:dyDescent="0.2">
      <c r="D52" s="30"/>
      <c r="E52" s="30"/>
      <c r="F52" s="30"/>
      <c r="G52" s="30"/>
      <c r="H52" s="30"/>
      <c r="I52" s="30"/>
      <c r="J52" s="30"/>
      <c r="K52" s="30"/>
    </row>
    <row r="53" spans="1:17" x14ac:dyDescent="0.2">
      <c r="C53" s="27"/>
      <c r="F53" s="35" t="s">
        <v>113</v>
      </c>
      <c r="G53" s="36">
        <f>+SUM(G5:G51)</f>
        <v>14439711.803999998</v>
      </c>
      <c r="H53" s="36">
        <f t="shared" ref="H53:K53" si="0">+SUM(H5:H51)</f>
        <v>13260705.572000001</v>
      </c>
      <c r="I53" s="36">
        <f t="shared" si="0"/>
        <v>7327800.9240000006</v>
      </c>
      <c r="J53" s="36">
        <f t="shared" si="0"/>
        <v>5526607</v>
      </c>
      <c r="K53" s="36">
        <f t="shared" si="0"/>
        <v>0</v>
      </c>
    </row>
    <row r="54" spans="1:17" x14ac:dyDescent="0.2">
      <c r="G54" s="27"/>
    </row>
    <row r="59" spans="1:17" x14ac:dyDescent="0.2">
      <c r="L59" s="27"/>
    </row>
  </sheetData>
  <sortState ref="A2:M62">
    <sortCondition ref="A2:A62"/>
    <sortCondition ref="B2:B62"/>
  </sortState>
  <mergeCells count="1">
    <mergeCell ref="A2:Q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4" fitToHeight="0" orientation="landscape" r:id="rId1"/>
  <headerFooter>
    <oddFooter>&amp;R&amp;P/&amp;N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 INVERSION</vt:lpstr>
      <vt:lpstr>'PROY INVERSION'!Títulos_a_imprimir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Davara Méndez</dc:creator>
  <cp:lastModifiedBy>Carlos Iván Alvarez Rodríguez</cp:lastModifiedBy>
  <cp:lastPrinted>2017-11-16T12:36:12Z</cp:lastPrinted>
  <dcterms:created xsi:type="dcterms:W3CDTF">2017-04-26T08:12:20Z</dcterms:created>
  <dcterms:modified xsi:type="dcterms:W3CDTF">2017-11-22T13:26:33Z</dcterms:modified>
</cp:coreProperties>
</file>